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640" windowHeight="11760" activeTab="1"/>
  </bookViews>
  <sheets>
    <sheet name="Plantilla Presupuesto" sheetId="2" r:id="rId1"/>
    <sheet name="Plantilla Ejecución " sheetId="3" r:id="rId2"/>
  </sheet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86" i="3"/>
  <c r="K73"/>
  <c r="J73" l="1"/>
  <c r="J86" s="1"/>
  <c r="I9"/>
  <c r="I73" s="1"/>
  <c r="I86" s="1"/>
  <c r="H15" l="1"/>
  <c r="H9"/>
  <c r="H25"/>
  <c r="H73" l="1"/>
  <c r="H86" s="1"/>
  <c r="G73"/>
  <c r="G86" s="1"/>
  <c r="F73" l="1"/>
  <c r="F86" s="1"/>
  <c r="E86" l="1"/>
  <c r="D86"/>
  <c r="E73"/>
  <c r="D73"/>
  <c r="C73" l="1"/>
  <c r="C86" l="1"/>
  <c r="C73" i="2"/>
  <c r="C86" s="1"/>
  <c r="B84" l="1"/>
  <c r="B73" l="1"/>
  <c r="B86" s="1"/>
  <c r="T8" i="3" l="1"/>
  <c r="U8" s="1"/>
  <c r="V8" s="1"/>
  <c r="W8" s="1"/>
  <c r="X8" s="1"/>
  <c r="Y8" s="1"/>
  <c r="AA8" s="1"/>
  <c r="Z7" l="1"/>
  <c r="AA7" s="1"/>
</calcChain>
</file>

<file path=xl/sharedStrings.xml><?xml version="1.0" encoding="utf-8"?>
<sst xmlns="http://schemas.openxmlformats.org/spreadsheetml/2006/main" count="203" uniqueCount="121">
  <si>
    <t>Detalle</t>
  </si>
  <si>
    <t>2 - GASTOS</t>
  </si>
  <si>
    <t>2.1 - REMUNERACIONES Y CONTRIBUCIONES</t>
  </si>
  <si>
    <t>2.1.1 - REMUNERACIONES</t>
  </si>
  <si>
    <t>2.1.2 - SOBRESUELDOS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</si>
  <si>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</si>
  <si>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</si>
  <si>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</si>
  <si>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</si>
  <si>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</si>
  <si>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</si>
  <si>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</si>
  <si>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</si>
  <si>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</si>
  <si>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</si>
  <si>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</si>
  <si>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</si>
  <si>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</si>
  <si>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</si>
  <si>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</si>
  <si>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</si>
  <si>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</si>
  <si>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</si>
  <si>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</si>
  <si>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2.3.9 - PRODUCTOS Y ÚTILES VARIOS</t>
  </si>
  <si>
    <t>2.4 - TRANSFERENCIAS CORRIENTES</t>
  </si>
  <si>
    <t>2.4.1 - TRANSFERENCIAS CORRIENTES AL SECTOR PRIVADO</t>
  </si>
  <si>
    <t>2.4.7 - TRANSFERENCIAS CORRIENTES AL SECTOR EXTERNO</t>
  </si>
  <si>
    <t>2.6 - BIENES MUEBLES, INMUEBLES E INTANGIBLES</t>
  </si>
  <si>
    <t>2.6.1 - MOBILIARIO Y EQUIPO</t>
  </si>
  <si>
    <t>2.6.2 - MOBILIARIO Y EQUIPO EDUCACIONAL Y RECREATIVO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</si>
  <si>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</si>
  <si>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</si>
  <si>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</si>
  <si>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2.6.8 - BIENES INTANGIBLES</t>
  </si>
  <si>
    <t>Total Gastos</t>
  </si>
  <si>
    <t>En RD$</t>
  </si>
  <si>
    <t>Presupuesto Aprobado</t>
  </si>
  <si>
    <t>Presupuesto Modificado</t>
  </si>
  <si>
    <t xml:space="preserve">Definición de conceptos: </t>
  </si>
  <si>
    <t>2.1.3 - DIETAS Y GASTOS DE REPRESENTACIÓN</t>
  </si>
  <si>
    <t>2.2.9 - OTRAS CONTRATACIONES DE SERVICIOS</t>
  </si>
  <si>
    <t>2.3.8 - GASTOS QUE SE ASIGNARÁN DURANTE EL EJERCICIO (ART. 32 Y 33 LEY 423-06)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</si>
  <si>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</si>
  <si>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</si>
  <si>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</si>
  <si>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</si>
  <si>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</si>
  <si>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</si>
  <si>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</si>
  <si>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</si>
  <si>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</si>
  <si>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</si>
  <si>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2.5.5 - TRANSFERENCIAS DE CAPITAL A INSTITUCIONES PÚBLICAS FINANCIERAS</t>
  </si>
  <si>
    <t>2.5.6 - TRANSFERENCIAS DE CAPITAL AL SECTOR EXTERNO</t>
  </si>
  <si>
    <t>2.5.9 - TRANSFERENCIAS DE CAPITAL A OTRAS INSTITUCIONES PÚBLICAS</t>
  </si>
  <si>
    <t>2.6.6 - EQUIPOS DE DEFENSA Y SEGURIDAD</t>
  </si>
  <si>
    <t>2.6.7 - ACTIVOS BIÓLOGICOS CULTIVABLES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</si>
  <si>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</si>
  <si>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</si>
  <si>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</si>
  <si>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</si>
  <si>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</si>
  <si>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</si>
  <si>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</si>
  <si>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</si>
  <si>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</si>
  <si>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</si>
  <si>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</si>
  <si>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</si>
  <si>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</si>
  <si>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</si>
  <si>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</si>
  <si>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</si>
  <si>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</si>
  <si>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</si>
  <si>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</si>
  <si>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</si>
  <si>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</si>
  <si>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</si>
  <si>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APLICACIONES FINANCIERAS</t>
  </si>
  <si>
    <t>TOTAL GASTOS Y APLICACIONES FINANCIERAS</t>
  </si>
  <si>
    <t xml:space="preserve">Enero </t>
  </si>
  <si>
    <t xml:space="preserve">Febrero </t>
  </si>
  <si>
    <t>Marzo</t>
  </si>
  <si>
    <t>Abril</t>
  </si>
  <si>
    <t>Mayo</t>
  </si>
  <si>
    <t>Junio</t>
  </si>
  <si>
    <t>Julio</t>
  </si>
  <si>
    <t>Agosto</t>
  </si>
  <si>
    <t>Septiembre</t>
  </si>
  <si>
    <t xml:space="preserve">Octubre </t>
  </si>
  <si>
    <t>Noviembre</t>
  </si>
  <si>
    <t>Diciembre</t>
  </si>
  <si>
    <t>Notas:</t>
  </si>
  <si>
    <t xml:space="preserve">3. Se presenta la clasificación objetal del gasto al nivel de cuenta. </t>
  </si>
  <si>
    <t xml:space="preserve">1. Gasto devengado. </t>
  </si>
  <si>
    <t xml:space="preserve">2. Se presenta el gasto por mes; cada mes se debe actualizar el gasto devengado de los meses anteriores. </t>
  </si>
  <si>
    <t>4. Fecha de imputación: último día del mes analizado</t>
  </si>
  <si>
    <t>5. Fecha de registro: el día 10 del mes siguiente al mes analizado</t>
  </si>
  <si>
    <t xml:space="preserve">1. La columna presupuesto modificado se agrega si se aprueba un presupuesto complementario. </t>
  </si>
  <si>
    <t xml:space="preserve">2. Se presenta la clasificación objetal del gasto al nivel de cuenta. </t>
  </si>
  <si>
    <t>1. Presupuesto Aprobado: Se refiere al presupuesto aprobado en la Ley de Presupuesto General del Estado</t>
  </si>
  <si>
    <t xml:space="preserve">2. Presupuesto Modificado: Se refiere al presupuesto aprobado en caso de que el Congreso Nacional apruebe un presupuesto complementario. </t>
  </si>
  <si>
    <t>Fecha de registro: hasta el [día] de [mes] del [año]</t>
  </si>
  <si>
    <t>Fecha de imputación: hasta el [día] de [mes] del [año]</t>
  </si>
  <si>
    <t>Fuente: [fuente]</t>
  </si>
  <si>
    <t xml:space="preserve">Ejecución de Gastos y Aplicaciones Financieras </t>
  </si>
  <si>
    <t xml:space="preserve">Presupuesto de Gastos y Aplicaciones Financieras </t>
  </si>
  <si>
    <t xml:space="preserve">Total </t>
  </si>
  <si>
    <t>CUERPO ESPECIALIZADO DE SEGURIDAD PORTUARIA</t>
  </si>
  <si>
    <t>CUERPO ESPECIALIZADO DE SEGURIDAR PORTUARIA</t>
  </si>
  <si>
    <t>Lic. JULIO CESAR FERRERAS MENDEZ,</t>
  </si>
  <si>
    <t>1ER. Tte. Contador ERED.,</t>
  </si>
  <si>
    <t>Enc. De Presupuesto del CESEP</t>
  </si>
  <si>
    <t>Lic. PEDRO A. TATIS ROSARIO.</t>
  </si>
  <si>
    <t>Tte. Coronel Contador FARD.,</t>
  </si>
  <si>
    <t>Director Financiero CESEP.</t>
  </si>
  <si>
    <t>Lic. JERSON Y. SANCHEZ SANTANA,</t>
  </si>
  <si>
    <t>Tte. Coronel Contador ERD.</t>
  </si>
  <si>
    <t>Enc. De Auditoria Interna CESEP.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</si>
</sst>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_(* #,##0_);_(* \(#,##0\);_(* &quot;-&quot;??_);_(@_)"/>
  </numFmts>
  <fonts count="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46">
    <xf numFmtId="0" fontId="0" fillId="0" borderId="0" xfId="0"/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vertical="center" wrapText="1"/>
    </xf>
    <xf numFmtId="0" fontId="0" fillId="0" borderId="0" xfId="0" applyAlignment="1">
      <alignment horizontal="left" vertical="center" wrapText="1"/>
    </xf>
    <xf numFmtId="164" fontId="0" fillId="0" borderId="0" xfId="0" applyNumberFormat="1" applyAlignment="1">
      <alignment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 indent="2"/>
    </xf>
    <xf numFmtId="0" fontId="3" fillId="0" borderId="0" xfId="0" applyFont="1"/>
    <xf numFmtId="0" fontId="1" fillId="2" borderId="2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164" fontId="1" fillId="3" borderId="2" xfId="0" applyNumberFormat="1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2" fillId="3" borderId="0" xfId="0" applyFont="1" applyFill="1" applyBorder="1" applyAlignment="1">
      <alignment horizontal="center" vertical="center" wrapText="1"/>
    </xf>
    <xf numFmtId="164" fontId="1" fillId="3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43" fontId="1" fillId="0" borderId="1" xfId="1" applyFont="1" applyBorder="1" applyAlignment="1">
      <alignment horizontal="left" vertical="center" wrapText="1"/>
    </xf>
    <xf numFmtId="43" fontId="1" fillId="0" borderId="0" xfId="1" applyFont="1" applyAlignment="1">
      <alignment vertical="center" wrapText="1"/>
    </xf>
    <xf numFmtId="43" fontId="0" fillId="0" borderId="0" xfId="1" applyFont="1"/>
    <xf numFmtId="43" fontId="1" fillId="0" borderId="0" xfId="1" applyFont="1"/>
    <xf numFmtId="9" fontId="0" fillId="0" borderId="0" xfId="2" applyFont="1"/>
    <xf numFmtId="43" fontId="0" fillId="0" borderId="0" xfId="0" applyNumberFormat="1"/>
    <xf numFmtId="164" fontId="1" fillId="0" borderId="0" xfId="0" applyNumberFormat="1" applyFont="1"/>
    <xf numFmtId="4" fontId="0" fillId="0" borderId="0" xfId="0" applyNumberFormat="1" applyBorder="1"/>
    <xf numFmtId="4" fontId="1" fillId="4" borderId="0" xfId="0" applyNumberFormat="1" applyFont="1" applyFill="1" applyBorder="1"/>
    <xf numFmtId="4" fontId="1" fillId="5" borderId="0" xfId="0" applyNumberFormat="1" applyFont="1" applyFill="1" applyBorder="1"/>
    <xf numFmtId="4" fontId="0" fillId="0" borderId="0" xfId="0" applyNumberFormat="1"/>
    <xf numFmtId="4" fontId="1" fillId="0" borderId="0" xfId="0" applyNumberFormat="1" applyFont="1"/>
    <xf numFmtId="43" fontId="1" fillId="2" borderId="2" xfId="1" applyFont="1" applyFill="1" applyBorder="1" applyAlignment="1">
      <alignment horizontal="center" vertical="center" wrapText="1"/>
    </xf>
    <xf numFmtId="43" fontId="1" fillId="3" borderId="2" xfId="1" applyFont="1" applyFill="1" applyBorder="1" applyAlignment="1">
      <alignment horizontal="center" vertical="center" wrapText="1"/>
    </xf>
    <xf numFmtId="43" fontId="1" fillId="3" borderId="0" xfId="1" applyFont="1" applyFill="1" applyBorder="1" applyAlignment="1">
      <alignment horizontal="center" vertical="center" wrapText="1"/>
    </xf>
    <xf numFmtId="0" fontId="0" fillId="0" borderId="0" xfId="0" applyAlignment="1"/>
    <xf numFmtId="2" fontId="0" fillId="0" borderId="0" xfId="1" applyNumberFormat="1" applyFont="1" applyBorder="1" applyAlignment="1">
      <alignment vertical="center" wrapText="1"/>
    </xf>
    <xf numFmtId="2" fontId="0" fillId="0" borderId="0" xfId="0" applyNumberFormat="1"/>
    <xf numFmtId="2" fontId="0" fillId="0" borderId="0" xfId="1" applyNumberFormat="1" applyFont="1"/>
    <xf numFmtId="2" fontId="0" fillId="0" borderId="0" xfId="0" applyNumberFormat="1" applyBorder="1" applyAlignment="1">
      <alignment vertical="center" wrapText="1"/>
    </xf>
    <xf numFmtId="2" fontId="0" fillId="0" borderId="0" xfId="0" applyNumberFormat="1" applyBorder="1"/>
    <xf numFmtId="2" fontId="0" fillId="0" borderId="0" xfId="0" applyNumberFormat="1" applyAlignment="1">
      <alignment vertical="center" wrapText="1"/>
    </xf>
    <xf numFmtId="2" fontId="1" fillId="0" borderId="0" xfId="0" applyNumberFormat="1" applyFont="1" applyAlignment="1">
      <alignment vertical="center" wrapText="1"/>
    </xf>
    <xf numFmtId="2" fontId="1" fillId="0" borderId="0" xfId="0" applyNumberFormat="1" applyFont="1"/>
    <xf numFmtId="0" fontId="3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3">
    <cellStyle name="Millares" xfId="1" builtinId="3"/>
    <cellStyle name="Normal" xfId="0" builtinId="0"/>
    <cellStyle name="Porcentual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0</xdr:rowOff>
    </xdr:from>
    <xdr:to>
      <xdr:col>0</xdr:col>
      <xdr:colOff>1318966</xdr:colOff>
      <xdr:row>3</xdr:row>
      <xdr:rowOff>201175</xdr:rowOff>
    </xdr:to>
    <xdr:sp macro="" textlink="">
      <xdr:nvSpPr>
        <xdr:cNvPr id="3" name="Rectangle 2"/>
        <xdr:cNvSpPr/>
      </xdr:nvSpPr>
      <xdr:spPr>
        <a:xfrm>
          <a:off x="419100" y="238125"/>
          <a:ext cx="899866" cy="67742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LOGO MIN.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ysClr val="windowText" lastClr="000000"/>
              </a:solidFill>
            </a:rPr>
            <a:t>(si</a:t>
          </a:r>
          <a:r>
            <a:rPr lang="en-US" sz="1100" baseline="0">
              <a:solidFill>
                <a:sysClr val="windowText" lastClr="000000"/>
              </a:solidFill>
            </a:rPr>
            <a:t> </a:t>
          </a:r>
          <a:r>
            <a:rPr lang="en-US" sz="1100">
              <a:solidFill>
                <a:schemeClr val="lt1"/>
              </a:solidFill>
              <a:latin typeface="+mn-lt"/>
              <a:ea typeface="+mn-ea"/>
              <a:cs typeface="+mn-cs"/>
            </a:rPr>
            <a:t>LOGO</a:t>
          </a:r>
          <a:endParaRPr lang="es-DO"/>
        </a:p>
        <a:p>
          <a:pPr algn="ctr"/>
          <a:r>
            <a:rPr lang="en-US" sz="1100" baseline="0">
              <a:solidFill>
                <a:sysClr val="windowText" lastClr="000000"/>
              </a:solidFill>
            </a:rPr>
            <a:t>aplica)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790575</xdr:colOff>
      <xdr:row>0</xdr:row>
      <xdr:rowOff>190500</xdr:rowOff>
    </xdr:from>
    <xdr:to>
      <xdr:col>2</xdr:col>
      <xdr:colOff>623641</xdr:colOff>
      <xdr:row>3</xdr:row>
      <xdr:rowOff>153550</xdr:rowOff>
    </xdr:to>
    <xdr:sp macro="" textlink="">
      <xdr:nvSpPr>
        <xdr:cNvPr id="4" name="Rectangle 3"/>
        <xdr:cNvSpPr/>
      </xdr:nvSpPr>
      <xdr:spPr>
        <a:xfrm>
          <a:off x="7105650" y="190500"/>
          <a:ext cx="899866" cy="67742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LOGO </a:t>
          </a:r>
        </a:p>
      </xdr:txBody>
    </xdr:sp>
    <xdr:clientData/>
  </xdr:twoCellAnchor>
  <xdr:twoCellAnchor editAs="oneCell">
    <xdr:from>
      <xdr:col>0</xdr:col>
      <xdr:colOff>419100</xdr:colOff>
      <xdr:row>0</xdr:row>
      <xdr:rowOff>189965</xdr:rowOff>
    </xdr:from>
    <xdr:to>
      <xdr:col>0</xdr:col>
      <xdr:colOff>1295400</xdr:colOff>
      <xdr:row>3</xdr:row>
      <xdr:rowOff>191463</xdr:rowOff>
    </xdr:to>
    <xdr:pic>
      <xdr:nvPicPr>
        <xdr:cNvPr id="7" name="6 Imagen"/>
        <xdr:cNvPicPr/>
      </xdr:nvPicPr>
      <xdr:blipFill>
        <a:blip xmlns:r="http://schemas.openxmlformats.org/officeDocument/2006/relationships" r:embed="rId1" cstate="print">
          <a:lum contrast="40000"/>
        </a:blip>
        <a:srcRect/>
        <a:stretch>
          <a:fillRect/>
        </a:stretch>
      </xdr:blipFill>
      <xdr:spPr bwMode="auto">
        <a:xfrm>
          <a:off x="419100" y="189965"/>
          <a:ext cx="876300" cy="72390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1</xdr:col>
      <xdr:colOff>791324</xdr:colOff>
      <xdr:row>0</xdr:row>
      <xdr:rowOff>190500</xdr:rowOff>
    </xdr:from>
    <xdr:to>
      <xdr:col>2</xdr:col>
      <xdr:colOff>602751</xdr:colOff>
      <xdr:row>3</xdr:row>
      <xdr:rowOff>191998</xdr:rowOff>
    </xdr:to>
    <xdr:pic>
      <xdr:nvPicPr>
        <xdr:cNvPr id="10" name="9 Imagen"/>
        <xdr:cNvPicPr/>
      </xdr:nvPicPr>
      <xdr:blipFill>
        <a:blip xmlns:r="http://schemas.openxmlformats.org/officeDocument/2006/relationships" r:embed="rId1" cstate="print">
          <a:lum contrast="40000"/>
        </a:blip>
        <a:srcRect/>
        <a:stretch>
          <a:fillRect/>
        </a:stretch>
      </xdr:blipFill>
      <xdr:spPr bwMode="auto">
        <a:xfrm>
          <a:off x="7105650" y="190500"/>
          <a:ext cx="876300" cy="723900"/>
        </a:xfrm>
        <a:prstGeom prst="rect">
          <a:avLst/>
        </a:prstGeom>
        <a:solidFill>
          <a:sysClr val="window" lastClr="FFFFFF"/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249998</xdr:colOff>
      <xdr:row>0</xdr:row>
      <xdr:rowOff>208572</xdr:rowOff>
    </xdr:from>
    <xdr:to>
      <xdr:col>13</xdr:col>
      <xdr:colOff>360405</xdr:colOff>
      <xdr:row>3</xdr:row>
      <xdr:rowOff>171622</xdr:rowOff>
    </xdr:to>
    <xdr:sp macro="" textlink="">
      <xdr:nvSpPr>
        <xdr:cNvPr id="2" name="Rectangle 1"/>
        <xdr:cNvSpPr/>
      </xdr:nvSpPr>
      <xdr:spPr>
        <a:xfrm>
          <a:off x="11679998" y="208572"/>
          <a:ext cx="899866" cy="683861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LOGO</a:t>
          </a:r>
        </a:p>
      </xdr:txBody>
    </xdr:sp>
    <xdr:clientData/>
  </xdr:twoCellAnchor>
  <xdr:twoCellAnchor>
    <xdr:from>
      <xdr:col>0</xdr:col>
      <xdr:colOff>514865</xdr:colOff>
      <xdr:row>1</xdr:row>
      <xdr:rowOff>9697</xdr:rowOff>
    </xdr:from>
    <xdr:to>
      <xdr:col>0</xdr:col>
      <xdr:colOff>1414731</xdr:colOff>
      <xdr:row>4</xdr:row>
      <xdr:rowOff>10847</xdr:rowOff>
    </xdr:to>
    <xdr:sp macro="" textlink="">
      <xdr:nvSpPr>
        <xdr:cNvPr id="3" name="Rectangle 2"/>
        <xdr:cNvSpPr/>
      </xdr:nvSpPr>
      <xdr:spPr>
        <a:xfrm>
          <a:off x="514865" y="247822"/>
          <a:ext cx="899866" cy="67742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LOGO MIN.</a:t>
          </a:r>
        </a:p>
        <a:p>
          <a:pPr algn="ctr"/>
          <a:r>
            <a:rPr lang="en-US" sz="1100">
              <a:solidFill>
                <a:sysClr val="windowText" lastClr="000000"/>
              </a:solidFill>
            </a:rPr>
            <a:t>(si</a:t>
          </a:r>
          <a:r>
            <a:rPr lang="en-US" sz="1100" baseline="0">
              <a:solidFill>
                <a:sysClr val="windowText" lastClr="000000"/>
              </a:solidFill>
            </a:rPr>
            <a:t> aplica)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514865</xdr:colOff>
      <xdr:row>1</xdr:row>
      <xdr:rowOff>6034</xdr:rowOff>
    </xdr:from>
    <xdr:to>
      <xdr:col>0</xdr:col>
      <xdr:colOff>1533293</xdr:colOff>
      <xdr:row>4</xdr:row>
      <xdr:rowOff>109904</xdr:rowOff>
    </xdr:to>
    <xdr:pic>
      <xdr:nvPicPr>
        <xdr:cNvPr id="6" name="5 Imagen"/>
        <xdr:cNvPicPr/>
      </xdr:nvPicPr>
      <xdr:blipFill>
        <a:blip xmlns:r="http://schemas.openxmlformats.org/officeDocument/2006/relationships" r:embed="rId1" cstate="print">
          <a:lum contrast="40000"/>
        </a:blip>
        <a:srcRect/>
        <a:stretch>
          <a:fillRect/>
        </a:stretch>
      </xdr:blipFill>
      <xdr:spPr bwMode="auto">
        <a:xfrm>
          <a:off x="514865" y="249967"/>
          <a:ext cx="1018428" cy="789205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12</xdr:col>
      <xdr:colOff>235344</xdr:colOff>
      <xdr:row>0</xdr:row>
      <xdr:rowOff>157284</xdr:rowOff>
    </xdr:from>
    <xdr:to>
      <xdr:col>13</xdr:col>
      <xdr:colOff>381000</xdr:colOff>
      <xdr:row>4</xdr:row>
      <xdr:rowOff>19366</xdr:rowOff>
    </xdr:to>
    <xdr:pic>
      <xdr:nvPicPr>
        <xdr:cNvPr id="7" name="6 Imagen"/>
        <xdr:cNvPicPr/>
      </xdr:nvPicPr>
      <xdr:blipFill>
        <a:blip xmlns:r="http://schemas.openxmlformats.org/officeDocument/2006/relationships" r:embed="rId1" cstate="print">
          <a:lum contrast="40000"/>
        </a:blip>
        <a:srcRect/>
        <a:stretch>
          <a:fillRect/>
        </a:stretch>
      </xdr:blipFill>
      <xdr:spPr bwMode="auto">
        <a:xfrm>
          <a:off x="12288132" y="157284"/>
          <a:ext cx="936964" cy="785274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0</xdr:col>
      <xdr:colOff>2601951</xdr:colOff>
      <xdr:row>94</xdr:row>
      <xdr:rowOff>34849</xdr:rowOff>
    </xdr:from>
    <xdr:to>
      <xdr:col>6</xdr:col>
      <xdr:colOff>512491</xdr:colOff>
      <xdr:row>108</xdr:row>
      <xdr:rowOff>71555</xdr:rowOff>
    </xdr:to>
    <xdr:pic>
      <xdr:nvPicPr>
        <xdr:cNvPr id="8" name="7 Imagen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01951" y="28575001"/>
          <a:ext cx="5391150" cy="274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696952</xdr:colOff>
      <xdr:row>92</xdr:row>
      <xdr:rowOff>116159</xdr:rowOff>
    </xdr:from>
    <xdr:to>
      <xdr:col>15</xdr:col>
      <xdr:colOff>301316</xdr:colOff>
      <xdr:row>110</xdr:row>
      <xdr:rowOff>133350</xdr:rowOff>
    </xdr:to>
    <xdr:pic>
      <xdr:nvPicPr>
        <xdr:cNvPr id="9" name="8 Imagen"/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129025" y="28284604"/>
          <a:ext cx="5400675" cy="3467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441403</xdr:colOff>
      <xdr:row>110</xdr:row>
      <xdr:rowOff>139390</xdr:rowOff>
    </xdr:from>
    <xdr:to>
      <xdr:col>10</xdr:col>
      <xdr:colOff>254853</xdr:colOff>
      <xdr:row>126</xdr:row>
      <xdr:rowOff>23464</xdr:rowOff>
    </xdr:to>
    <xdr:pic>
      <xdr:nvPicPr>
        <xdr:cNvPr id="10" name="9 Imagen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098324" y="31757744"/>
          <a:ext cx="5400675" cy="2962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87"/>
  <sheetViews>
    <sheetView showGridLines="0" zoomScale="77" zoomScaleNormal="77" workbookViewId="0">
      <selection activeCell="R22" sqref="R22"/>
    </sheetView>
  </sheetViews>
  <sheetFormatPr baseColWidth="10" defaultColWidth="9.140625" defaultRowHeight="15"/>
  <cols>
    <col min="1" max="1" width="94.7109375" customWidth="1"/>
    <col min="2" max="2" width="16" bestFit="1" customWidth="1"/>
    <col min="3" max="3" width="15" customWidth="1"/>
    <col min="4" max="4" width="11.5703125" bestFit="1" customWidth="1"/>
  </cols>
  <sheetData>
    <row r="1" spans="1:5" ht="18.75">
      <c r="A1" s="41" t="s">
        <v>111</v>
      </c>
      <c r="B1" s="41"/>
      <c r="C1" s="41"/>
      <c r="E1" s="9" t="s">
        <v>39</v>
      </c>
    </row>
    <row r="2" spans="1:5" ht="18.75">
      <c r="A2" s="41" t="s">
        <v>111</v>
      </c>
      <c r="B2" s="41"/>
      <c r="C2" s="41"/>
      <c r="E2" s="16" t="s">
        <v>102</v>
      </c>
    </row>
    <row r="3" spans="1:5" ht="18.75">
      <c r="A3" s="41">
        <v>2019</v>
      </c>
      <c r="B3" s="41"/>
      <c r="C3" s="41"/>
      <c r="E3" s="16" t="s">
        <v>103</v>
      </c>
    </row>
    <row r="4" spans="1:5" ht="18.75">
      <c r="A4" s="43" t="s">
        <v>108</v>
      </c>
      <c r="B4" s="43"/>
      <c r="C4" s="43"/>
      <c r="E4" s="9" t="s">
        <v>94</v>
      </c>
    </row>
    <row r="5" spans="1:5">
      <c r="A5" s="42" t="s">
        <v>36</v>
      </c>
      <c r="B5" s="42"/>
      <c r="C5" s="42"/>
      <c r="E5" s="16" t="s">
        <v>100</v>
      </c>
    </row>
    <row r="6" spans="1:5">
      <c r="E6" s="16" t="s">
        <v>101</v>
      </c>
    </row>
    <row r="7" spans="1:5" ht="31.5">
      <c r="A7" s="13" t="s">
        <v>0</v>
      </c>
      <c r="B7" s="14" t="s">
        <v>37</v>
      </c>
      <c r="C7" s="14" t="s">
        <v>38</v>
      </c>
    </row>
    <row r="8" spans="1:5">
      <c r="A8" s="1" t="s">
        <v>1</v>
      </c>
      <c r="B8" s="17"/>
      <c r="C8" s="17"/>
    </row>
    <row r="9" spans="1:5">
      <c r="A9" s="3" t="s">
        <v>2</v>
      </c>
      <c r="B9" s="18">
        <v>59597396</v>
      </c>
      <c r="C9" s="20">
        <v>-894552</v>
      </c>
    </row>
    <row r="10" spans="1:5">
      <c r="A10" s="8" t="s">
        <v>3</v>
      </c>
      <c r="B10" s="6">
        <v>50616596</v>
      </c>
      <c r="C10" s="6"/>
    </row>
    <row r="11" spans="1:5">
      <c r="A11" s="8" t="s">
        <v>4</v>
      </c>
      <c r="B11" s="6">
        <v>8920152</v>
      </c>
    </row>
    <row r="12" spans="1:5">
      <c r="A12" s="8" t="s">
        <v>40</v>
      </c>
      <c r="B12" s="6"/>
    </row>
    <row r="13" spans="1:5">
      <c r="A13" s="8" t="s">
        <v>5</v>
      </c>
      <c r="B13" s="6">
        <v>3389492</v>
      </c>
      <c r="C13" s="6"/>
    </row>
    <row r="14" spans="1:5">
      <c r="A14" s="8" t="s">
        <v>6</v>
      </c>
      <c r="B14" s="6">
        <v>60648</v>
      </c>
      <c r="C14" s="6"/>
    </row>
    <row r="15" spans="1:5">
      <c r="A15" s="3" t="s">
        <v>7</v>
      </c>
      <c r="B15" s="4">
        <v>5520000</v>
      </c>
      <c r="C15" s="23">
        <v>780000</v>
      </c>
    </row>
    <row r="16" spans="1:5">
      <c r="A16" s="8" t="s">
        <v>8</v>
      </c>
      <c r="B16" s="6">
        <v>2880000</v>
      </c>
      <c r="C16" s="6"/>
    </row>
    <row r="17" spans="1:3">
      <c r="A17" s="8" t="s">
        <v>9</v>
      </c>
      <c r="B17" s="6"/>
      <c r="C17" s="6"/>
    </row>
    <row r="18" spans="1:3">
      <c r="A18" s="8" t="s">
        <v>10</v>
      </c>
      <c r="B18" s="6">
        <v>2640000</v>
      </c>
      <c r="C18" s="6"/>
    </row>
    <row r="19" spans="1:3" ht="18" customHeight="1">
      <c r="A19" s="8" t="s">
        <v>11</v>
      </c>
      <c r="B19" s="6"/>
    </row>
    <row r="20" spans="1:3">
      <c r="A20" s="8" t="s">
        <v>12</v>
      </c>
      <c r="B20" s="6"/>
      <c r="C20" s="6"/>
    </row>
    <row r="21" spans="1:3">
      <c r="A21" s="8" t="s">
        <v>13</v>
      </c>
      <c r="B21" s="6"/>
      <c r="C21" s="6"/>
    </row>
    <row r="22" spans="1:3">
      <c r="A22" s="8" t="s">
        <v>14</v>
      </c>
      <c r="B22" s="6"/>
    </row>
    <row r="23" spans="1:3">
      <c r="A23" s="8" t="s">
        <v>15</v>
      </c>
      <c r="B23" s="6"/>
      <c r="C23" s="6"/>
    </row>
    <row r="24" spans="1:3">
      <c r="A24" s="8" t="s">
        <v>41</v>
      </c>
      <c r="B24" s="6"/>
    </row>
    <row r="25" spans="1:3">
      <c r="A25" s="3" t="s">
        <v>16</v>
      </c>
      <c r="B25" s="4">
        <v>30948122</v>
      </c>
      <c r="C25" s="23">
        <v>-1782123</v>
      </c>
    </row>
    <row r="26" spans="1:3">
      <c r="A26" s="8" t="s">
        <v>17</v>
      </c>
      <c r="B26" s="6">
        <v>11160000</v>
      </c>
      <c r="C26" s="6"/>
    </row>
    <row r="27" spans="1:3">
      <c r="A27" s="8" t="s">
        <v>18</v>
      </c>
      <c r="B27" s="6">
        <v>4067885</v>
      </c>
      <c r="C27" s="6"/>
    </row>
    <row r="28" spans="1:3">
      <c r="A28" s="8" t="s">
        <v>19</v>
      </c>
      <c r="B28" s="6"/>
      <c r="C28" s="6"/>
    </row>
    <row r="29" spans="1:3">
      <c r="A29" s="8" t="s">
        <v>20</v>
      </c>
      <c r="B29" s="6">
        <v>2500000</v>
      </c>
      <c r="C29" s="6"/>
    </row>
    <row r="30" spans="1:3">
      <c r="A30" s="8" t="s">
        <v>21</v>
      </c>
      <c r="B30" s="6"/>
      <c r="C30" s="6"/>
    </row>
    <row r="31" spans="1:3">
      <c r="A31" s="8" t="s">
        <v>22</v>
      </c>
      <c r="B31" s="6"/>
    </row>
    <row r="32" spans="1:3">
      <c r="A32" s="8" t="s">
        <v>23</v>
      </c>
      <c r="B32" s="6">
        <v>12170237</v>
      </c>
      <c r="C32" s="6"/>
    </row>
    <row r="33" spans="1:3">
      <c r="A33" s="8" t="s">
        <v>42</v>
      </c>
      <c r="B33" s="6"/>
    </row>
    <row r="34" spans="1:3">
      <c r="A34" s="8" t="s">
        <v>24</v>
      </c>
      <c r="B34" s="6">
        <v>1050000</v>
      </c>
      <c r="C34" s="6"/>
    </row>
    <row r="35" spans="1:3">
      <c r="A35" s="3" t="s">
        <v>25</v>
      </c>
      <c r="B35" s="4"/>
      <c r="C35" s="23"/>
    </row>
    <row r="36" spans="1:3">
      <c r="A36" s="8" t="s">
        <v>26</v>
      </c>
      <c r="B36" s="6"/>
      <c r="C36" s="6"/>
    </row>
    <row r="37" spans="1:3">
      <c r="A37" s="8" t="s">
        <v>43</v>
      </c>
      <c r="B37" s="6"/>
    </row>
    <row r="38" spans="1:3">
      <c r="A38" s="8" t="s">
        <v>44</v>
      </c>
      <c r="B38" s="6"/>
    </row>
    <row r="39" spans="1:3">
      <c r="A39" s="8" t="s">
        <v>45</v>
      </c>
      <c r="B39" s="6"/>
    </row>
    <row r="40" spans="1:3">
      <c r="A40" s="8" t="s">
        <v>46</v>
      </c>
      <c r="B40" s="6"/>
    </row>
    <row r="41" spans="1:3">
      <c r="A41" s="8" t="s">
        <v>27</v>
      </c>
      <c r="B41" s="6"/>
    </row>
    <row r="42" spans="1:3">
      <c r="A42" s="8" t="s">
        <v>47</v>
      </c>
      <c r="B42" s="6"/>
    </row>
    <row r="43" spans="1:3">
      <c r="A43" s="3" t="s">
        <v>48</v>
      </c>
      <c r="B43" s="4"/>
    </row>
    <row r="44" spans="1:3">
      <c r="A44" s="8" t="s">
        <v>49</v>
      </c>
      <c r="B44" s="6"/>
    </row>
    <row r="45" spans="1:3">
      <c r="A45" s="8" t="s">
        <v>50</v>
      </c>
      <c r="B45" s="6"/>
    </row>
    <row r="46" spans="1:3">
      <c r="A46" s="8" t="s">
        <v>51</v>
      </c>
      <c r="B46" s="6"/>
    </row>
    <row r="47" spans="1:3">
      <c r="A47" s="8" t="s">
        <v>52</v>
      </c>
      <c r="B47" s="6"/>
    </row>
    <row r="48" spans="1:3">
      <c r="A48" s="8" t="s">
        <v>53</v>
      </c>
      <c r="B48" s="6"/>
    </row>
    <row r="49" spans="1:3">
      <c r="A49" s="8" t="s">
        <v>54</v>
      </c>
      <c r="B49" s="6"/>
    </row>
    <row r="50" spans="1:3">
      <c r="A50" s="8" t="s">
        <v>55</v>
      </c>
      <c r="B50" s="6"/>
    </row>
    <row r="51" spans="1:3">
      <c r="A51" s="3" t="s">
        <v>28</v>
      </c>
      <c r="B51" s="4">
        <v>2648891</v>
      </c>
      <c r="C51" s="23">
        <v>1896675</v>
      </c>
    </row>
    <row r="52" spans="1:3">
      <c r="A52" s="8" t="s">
        <v>29</v>
      </c>
      <c r="B52" s="6"/>
      <c r="C52" s="6"/>
    </row>
    <row r="53" spans="1:3">
      <c r="A53" s="8" t="s">
        <v>30</v>
      </c>
      <c r="B53" s="6"/>
    </row>
    <row r="54" spans="1:3">
      <c r="A54" s="8" t="s">
        <v>31</v>
      </c>
      <c r="B54" s="6"/>
    </row>
    <row r="55" spans="1:3">
      <c r="A55" s="8" t="s">
        <v>32</v>
      </c>
      <c r="B55" s="6">
        <v>2648891</v>
      </c>
    </row>
    <row r="56" spans="1:3">
      <c r="A56" s="8" t="s">
        <v>33</v>
      </c>
      <c r="B56" s="6"/>
      <c r="C56" s="6"/>
    </row>
    <row r="57" spans="1:3">
      <c r="A57" s="8" t="s">
        <v>56</v>
      </c>
      <c r="B57" s="6"/>
    </row>
    <row r="58" spans="1:3">
      <c r="A58" s="8" t="s">
        <v>57</v>
      </c>
      <c r="B58" s="6"/>
    </row>
    <row r="59" spans="1:3">
      <c r="A59" s="8" t="s">
        <v>34</v>
      </c>
      <c r="B59" s="6"/>
      <c r="C59" s="6"/>
    </row>
    <row r="60" spans="1:3">
      <c r="A60" s="8" t="s">
        <v>58</v>
      </c>
      <c r="B60" s="6"/>
    </row>
    <row r="61" spans="1:3">
      <c r="A61" s="3" t="s">
        <v>59</v>
      </c>
      <c r="B61" s="4"/>
    </row>
    <row r="62" spans="1:3">
      <c r="A62" s="8" t="s">
        <v>60</v>
      </c>
      <c r="B62" s="6"/>
    </row>
    <row r="63" spans="1:3">
      <c r="A63" s="8" t="s">
        <v>61</v>
      </c>
      <c r="B63" s="6"/>
    </row>
    <row r="64" spans="1:3">
      <c r="A64" s="8" t="s">
        <v>62</v>
      </c>
      <c r="B64" s="6"/>
    </row>
    <row r="65" spans="1:3">
      <c r="A65" s="8" t="s">
        <v>63</v>
      </c>
      <c r="B65" s="6"/>
    </row>
    <row r="66" spans="1:3">
      <c r="A66" s="3" t="s">
        <v>64</v>
      </c>
      <c r="B66" s="4"/>
    </row>
    <row r="67" spans="1:3">
      <c r="A67" s="8" t="s">
        <v>65</v>
      </c>
      <c r="B67" s="6"/>
    </row>
    <row r="68" spans="1:3">
      <c r="A68" s="8" t="s">
        <v>66</v>
      </c>
      <c r="B68" s="6"/>
    </row>
    <row r="69" spans="1:3">
      <c r="A69" s="3" t="s">
        <v>67</v>
      </c>
      <c r="B69" s="4"/>
    </row>
    <row r="70" spans="1:3">
      <c r="A70" s="8" t="s">
        <v>68</v>
      </c>
      <c r="B70" s="6"/>
    </row>
    <row r="71" spans="1:3">
      <c r="A71" s="8" t="s">
        <v>69</v>
      </c>
      <c r="B71" s="6"/>
    </row>
    <row r="72" spans="1:3">
      <c r="A72" s="8" t="s">
        <v>70</v>
      </c>
      <c r="B72" s="6"/>
    </row>
    <row r="73" spans="1:3">
      <c r="A73" s="10" t="s">
        <v>35</v>
      </c>
      <c r="B73" s="7">
        <f>+B9+B15+B25+B35+B51+B61</f>
        <v>98714409</v>
      </c>
      <c r="C73" s="7">
        <f>+C51+C35+C25+C15+C9</f>
        <v>0</v>
      </c>
    </row>
    <row r="74" spans="1:3">
      <c r="A74" s="5"/>
      <c r="B74" s="6"/>
      <c r="C74" s="22"/>
    </row>
    <row r="75" spans="1:3">
      <c r="A75" s="1" t="s">
        <v>71</v>
      </c>
      <c r="B75" s="2"/>
    </row>
    <row r="76" spans="1:3">
      <c r="A76" s="3" t="s">
        <v>72</v>
      </c>
      <c r="B76" s="4"/>
    </row>
    <row r="77" spans="1:3">
      <c r="A77" s="8" t="s">
        <v>73</v>
      </c>
      <c r="B77" s="6"/>
    </row>
    <row r="78" spans="1:3">
      <c r="A78" s="8" t="s">
        <v>74</v>
      </c>
      <c r="B78" s="6"/>
    </row>
    <row r="79" spans="1:3">
      <c r="A79" s="3" t="s">
        <v>75</v>
      </c>
      <c r="B79" s="4"/>
    </row>
    <row r="80" spans="1:3">
      <c r="A80" s="8" t="s">
        <v>76</v>
      </c>
      <c r="B80" s="6"/>
    </row>
    <row r="81" spans="1:3">
      <c r="A81" s="8" t="s">
        <v>77</v>
      </c>
      <c r="B81" s="6"/>
    </row>
    <row r="82" spans="1:3">
      <c r="A82" s="3" t="s">
        <v>78</v>
      </c>
      <c r="B82" s="4"/>
    </row>
    <row r="83" spans="1:3">
      <c r="A83" s="8" t="s">
        <v>79</v>
      </c>
      <c r="B83" s="6"/>
    </row>
    <row r="84" spans="1:3">
      <c r="A84" s="10" t="s">
        <v>80</v>
      </c>
      <c r="B84" s="7">
        <f>+B79</f>
        <v>0</v>
      </c>
      <c r="C84" s="7">
        <v>0</v>
      </c>
    </row>
    <row r="86" spans="1:3" ht="15.75">
      <c r="A86" s="11" t="s">
        <v>81</v>
      </c>
      <c r="B86" s="12">
        <f>+B84+B73</f>
        <v>98714409</v>
      </c>
      <c r="C86" s="12">
        <f>+C73</f>
        <v>0</v>
      </c>
    </row>
    <row r="87" spans="1:3">
      <c r="A87" t="s">
        <v>106</v>
      </c>
    </row>
  </sheetData>
  <mergeCells count="5">
    <mergeCell ref="A1:C1"/>
    <mergeCell ref="A2:C2"/>
    <mergeCell ref="A3:C3"/>
    <mergeCell ref="A5:C5"/>
    <mergeCell ref="A4:C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A116"/>
  <sheetViews>
    <sheetView showGridLines="0" tabSelected="1" topLeftCell="A94" zoomScale="82" zoomScaleNormal="82" workbookViewId="0">
      <selection activeCell="H93" sqref="H93"/>
    </sheetView>
  </sheetViews>
  <sheetFormatPr baseColWidth="10" defaultColWidth="9.140625" defaultRowHeight="15"/>
  <cols>
    <col min="1" max="1" width="40" customWidth="1"/>
    <col min="2" max="2" width="13.85546875" bestFit="1" customWidth="1"/>
    <col min="3" max="3" width="15.85546875" customWidth="1"/>
    <col min="4" max="4" width="15" customWidth="1"/>
    <col min="5" max="5" width="14.42578125" customWidth="1"/>
    <col min="6" max="6" width="12.85546875" customWidth="1"/>
    <col min="7" max="7" width="13.5703125" bestFit="1" customWidth="1"/>
    <col min="8" max="8" width="15.7109375" bestFit="1" customWidth="1"/>
    <col min="9" max="10" width="13.5703125" bestFit="1" customWidth="1"/>
    <col min="11" max="11" width="14.5703125" bestFit="1" customWidth="1"/>
    <col min="12" max="12" width="11.5703125" bestFit="1" customWidth="1"/>
    <col min="13" max="13" width="11.85546875" customWidth="1"/>
    <col min="14" max="14" width="12.7109375" bestFit="1" customWidth="1"/>
    <col min="16" max="16" width="96.7109375" bestFit="1" customWidth="1"/>
    <col min="18" max="25" width="6" bestFit="1" customWidth="1"/>
    <col min="26" max="27" width="7" bestFit="1" customWidth="1"/>
  </cols>
  <sheetData>
    <row r="1" spans="1:27" ht="18.75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P1" s="9" t="s">
        <v>94</v>
      </c>
    </row>
    <row r="2" spans="1:27" ht="18.75">
      <c r="A2" s="41" t="s">
        <v>110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P2" s="16" t="s">
        <v>96</v>
      </c>
    </row>
    <row r="3" spans="1:27" ht="18.75">
      <c r="A3" s="41">
        <v>2019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P3" s="16" t="s">
        <v>97</v>
      </c>
    </row>
    <row r="4" spans="1:27" ht="15.75">
      <c r="A4" s="43" t="s">
        <v>107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P4" s="16" t="s">
        <v>95</v>
      </c>
    </row>
    <row r="5" spans="1:27">
      <c r="A5" s="42" t="s">
        <v>36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P5" s="16" t="s">
        <v>98</v>
      </c>
    </row>
    <row r="6" spans="1:27">
      <c r="P6" s="16" t="s">
        <v>99</v>
      </c>
    </row>
    <row r="7" spans="1:27" ht="15.75">
      <c r="A7" s="13" t="s">
        <v>0</v>
      </c>
      <c r="B7" s="14" t="s">
        <v>109</v>
      </c>
      <c r="C7" s="14" t="s">
        <v>82</v>
      </c>
      <c r="D7" s="14" t="s">
        <v>83</v>
      </c>
      <c r="E7" s="14" t="s">
        <v>84</v>
      </c>
      <c r="F7" s="14" t="s">
        <v>85</v>
      </c>
      <c r="G7" s="14" t="s">
        <v>86</v>
      </c>
      <c r="H7" s="14" t="s">
        <v>87</v>
      </c>
      <c r="I7" s="14" t="s">
        <v>88</v>
      </c>
      <c r="J7" s="14" t="s">
        <v>89</v>
      </c>
      <c r="K7" s="14" t="s">
        <v>90</v>
      </c>
      <c r="L7" s="14" t="s">
        <v>91</v>
      </c>
      <c r="M7" s="14" t="s">
        <v>92</v>
      </c>
      <c r="N7" s="14" t="s">
        <v>93</v>
      </c>
      <c r="Z7" s="22">
        <f>SUM(R8:Z8)</f>
        <v>11.029108875781253</v>
      </c>
      <c r="AA7" s="22">
        <f>+Z7+AA8</f>
        <v>13.989108875781252</v>
      </c>
    </row>
    <row r="8" spans="1:27">
      <c r="A8" s="1" t="s">
        <v>1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R8" s="19">
        <v>1</v>
      </c>
      <c r="S8" s="19">
        <v>1.05</v>
      </c>
      <c r="T8" s="19">
        <f>+S8*1.05</f>
        <v>1.1025</v>
      </c>
      <c r="U8" s="19">
        <f t="shared" ref="U8:Y8" si="0">+T8*1.05</f>
        <v>1.1576250000000001</v>
      </c>
      <c r="V8" s="19">
        <f t="shared" si="0"/>
        <v>1.2155062500000002</v>
      </c>
      <c r="W8" s="19">
        <f t="shared" si="0"/>
        <v>1.2762815625000004</v>
      </c>
      <c r="X8" s="19">
        <f t="shared" si="0"/>
        <v>1.3400956406250004</v>
      </c>
      <c r="Y8" s="19">
        <f t="shared" si="0"/>
        <v>1.4071004226562505</v>
      </c>
      <c r="Z8" s="19">
        <v>1.48</v>
      </c>
      <c r="AA8" s="19">
        <f>+Z8*2</f>
        <v>2.96</v>
      </c>
    </row>
    <row r="9" spans="1:27" ht="30">
      <c r="A9" s="3" t="s">
        <v>2</v>
      </c>
      <c r="B9" s="19"/>
      <c r="C9" s="18">
        <v>3988489.22</v>
      </c>
      <c r="D9" s="18">
        <v>3989167.97</v>
      </c>
      <c r="E9" s="20">
        <v>4320294.22</v>
      </c>
      <c r="F9" s="28">
        <v>4322891.62</v>
      </c>
      <c r="G9" s="20">
        <v>4323691.62</v>
      </c>
      <c r="H9" s="20">
        <f>H10+H11+H14</f>
        <v>4326670.37</v>
      </c>
      <c r="I9" s="20">
        <f>I10+I11+I14</f>
        <v>4346137.87</v>
      </c>
      <c r="J9" s="20">
        <v>4346137.87</v>
      </c>
      <c r="K9" s="20">
        <v>12372542.869999999</v>
      </c>
      <c r="L9" s="19"/>
      <c r="M9" s="19"/>
      <c r="N9" s="19"/>
      <c r="R9" s="21"/>
    </row>
    <row r="10" spans="1:27">
      <c r="A10" s="8" t="s">
        <v>3</v>
      </c>
      <c r="B10" s="19"/>
      <c r="C10" s="24">
        <v>3631191.08</v>
      </c>
      <c r="D10" s="24">
        <v>3631191.08</v>
      </c>
      <c r="E10" s="19">
        <v>3884091.08</v>
      </c>
      <c r="F10" s="27">
        <v>3877091.08</v>
      </c>
      <c r="G10" s="19">
        <v>3877891.08</v>
      </c>
      <c r="H10" s="19">
        <v>3877891.08</v>
      </c>
      <c r="I10" s="19">
        <v>3893491.08</v>
      </c>
      <c r="J10" s="19">
        <v>3893491.08</v>
      </c>
      <c r="K10" s="19">
        <v>11917091.08</v>
      </c>
      <c r="L10" s="19"/>
      <c r="M10" s="19"/>
      <c r="N10" s="19"/>
    </row>
    <row r="11" spans="1:27">
      <c r="A11" s="8" t="s">
        <v>4</v>
      </c>
      <c r="C11" s="24">
        <v>353178.75</v>
      </c>
      <c r="D11" s="27">
        <v>353857.5</v>
      </c>
      <c r="E11" s="19">
        <v>432083.75</v>
      </c>
      <c r="F11" s="27">
        <v>441183.75</v>
      </c>
      <c r="G11" s="27">
        <v>441183.75</v>
      </c>
      <c r="H11" s="27">
        <v>444162.5</v>
      </c>
      <c r="I11" s="27">
        <v>448030</v>
      </c>
      <c r="J11" s="27">
        <v>448030</v>
      </c>
      <c r="K11" s="27">
        <v>450835</v>
      </c>
    </row>
    <row r="12" spans="1:27" ht="30">
      <c r="A12" s="8" t="s">
        <v>40</v>
      </c>
      <c r="C12" s="33">
        <v>0</v>
      </c>
      <c r="D12" s="34">
        <v>0</v>
      </c>
      <c r="E12" s="35">
        <v>0</v>
      </c>
      <c r="F12" s="34">
        <v>0</v>
      </c>
      <c r="G12" s="34">
        <v>0</v>
      </c>
      <c r="H12" s="34">
        <v>0</v>
      </c>
      <c r="I12" s="34">
        <v>0</v>
      </c>
      <c r="J12" s="34">
        <v>0</v>
      </c>
      <c r="K12" s="34">
        <v>0</v>
      </c>
    </row>
    <row r="13" spans="1:27" ht="30">
      <c r="A13" s="8" t="s">
        <v>5</v>
      </c>
      <c r="C13" s="36">
        <v>0</v>
      </c>
      <c r="D13" s="34">
        <v>0</v>
      </c>
      <c r="E13" s="35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  <c r="K13" s="34">
        <v>0</v>
      </c>
    </row>
    <row r="14" spans="1:27" ht="30">
      <c r="A14" s="8" t="s">
        <v>6</v>
      </c>
      <c r="C14" s="24">
        <v>4119.3900000000003</v>
      </c>
      <c r="D14" s="27">
        <v>4119.3900000000003</v>
      </c>
      <c r="E14" s="19">
        <v>4119.3900000000003</v>
      </c>
      <c r="F14" s="27">
        <v>4616.79</v>
      </c>
      <c r="G14" s="27">
        <v>4616.79</v>
      </c>
      <c r="H14" s="27">
        <v>4616.79</v>
      </c>
      <c r="I14" s="27">
        <v>4616.79</v>
      </c>
      <c r="J14" s="27">
        <v>4616.79</v>
      </c>
      <c r="K14" s="27">
        <v>4616.79</v>
      </c>
    </row>
    <row r="15" spans="1:27">
      <c r="A15" s="3" t="s">
        <v>7</v>
      </c>
      <c r="C15" s="4">
        <v>381770</v>
      </c>
      <c r="D15" s="28">
        <v>587496.37</v>
      </c>
      <c r="E15" s="20">
        <v>632700</v>
      </c>
      <c r="F15" s="28">
        <v>690366.09</v>
      </c>
      <c r="G15" s="20">
        <v>506300</v>
      </c>
      <c r="H15" s="20">
        <f>H16+H18</f>
        <v>500150</v>
      </c>
      <c r="I15" s="20">
        <v>500150</v>
      </c>
      <c r="J15" s="20">
        <v>500150</v>
      </c>
      <c r="K15" s="20">
        <v>500150</v>
      </c>
    </row>
    <row r="16" spans="1:27">
      <c r="A16" s="8" t="s">
        <v>8</v>
      </c>
      <c r="C16" s="24">
        <v>161770</v>
      </c>
      <c r="D16" s="27">
        <v>161770</v>
      </c>
      <c r="E16" s="19">
        <v>200000</v>
      </c>
      <c r="F16" s="27">
        <v>200000</v>
      </c>
      <c r="G16" s="27">
        <v>200000</v>
      </c>
      <c r="H16" s="27">
        <v>200000</v>
      </c>
      <c r="I16" s="27">
        <v>200000</v>
      </c>
      <c r="J16" s="27">
        <v>200000</v>
      </c>
      <c r="K16" s="27">
        <v>200000</v>
      </c>
    </row>
    <row r="17" spans="1:11" ht="30">
      <c r="A17" s="8" t="s">
        <v>9</v>
      </c>
      <c r="C17" s="36">
        <v>0</v>
      </c>
      <c r="D17" s="36">
        <v>0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0</v>
      </c>
      <c r="K17" s="36">
        <v>0</v>
      </c>
    </row>
    <row r="18" spans="1:11">
      <c r="A18" s="8" t="s">
        <v>10</v>
      </c>
      <c r="C18" s="24">
        <v>220000</v>
      </c>
      <c r="D18" s="27">
        <v>220000</v>
      </c>
      <c r="E18" s="19">
        <v>432700</v>
      </c>
      <c r="F18" s="27">
        <v>404100</v>
      </c>
      <c r="G18" s="27">
        <v>306300</v>
      </c>
      <c r="H18" s="27">
        <v>300150</v>
      </c>
      <c r="I18" s="27">
        <v>300150</v>
      </c>
      <c r="J18" s="27">
        <v>300150</v>
      </c>
      <c r="K18" s="27">
        <v>300150</v>
      </c>
    </row>
    <row r="19" spans="1:11" ht="18" customHeight="1">
      <c r="A19" s="8" t="s">
        <v>11</v>
      </c>
      <c r="C19" s="36">
        <v>0</v>
      </c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34">
        <v>0</v>
      </c>
    </row>
    <row r="20" spans="1:11">
      <c r="A20" s="8" t="s">
        <v>12</v>
      </c>
      <c r="C20" s="24"/>
      <c r="H20" s="34"/>
      <c r="I20" s="34"/>
      <c r="J20" s="34"/>
      <c r="K20" s="34">
        <v>0</v>
      </c>
    </row>
    <row r="21" spans="1:11">
      <c r="A21" s="8" t="s">
        <v>13</v>
      </c>
      <c r="C21" s="36">
        <v>0</v>
      </c>
      <c r="D21" s="27">
        <v>205726.37</v>
      </c>
      <c r="E21" s="34">
        <v>0</v>
      </c>
      <c r="F21" s="27">
        <v>86266.09</v>
      </c>
      <c r="G21" s="34">
        <v>0</v>
      </c>
      <c r="H21" s="34">
        <v>0</v>
      </c>
      <c r="I21" s="34">
        <v>0</v>
      </c>
      <c r="J21" s="34">
        <v>0</v>
      </c>
      <c r="K21" s="34">
        <v>0</v>
      </c>
    </row>
    <row r="22" spans="1:11" ht="45">
      <c r="A22" s="8" t="s">
        <v>14</v>
      </c>
      <c r="C22" s="36">
        <v>0</v>
      </c>
      <c r="D22" s="34">
        <v>0</v>
      </c>
      <c r="E22" s="34">
        <v>0</v>
      </c>
      <c r="F22" s="34">
        <v>0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</row>
    <row r="23" spans="1:11" ht="30">
      <c r="A23" s="8" t="s">
        <v>15</v>
      </c>
      <c r="C23" s="37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</row>
    <row r="24" spans="1:11" ht="30">
      <c r="A24" s="8" t="s">
        <v>41</v>
      </c>
      <c r="C24" s="38">
        <v>0</v>
      </c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34">
        <v>0</v>
      </c>
    </row>
    <row r="25" spans="1:11">
      <c r="A25" s="3" t="s">
        <v>16</v>
      </c>
      <c r="C25" s="4">
        <v>798560</v>
      </c>
      <c r="D25" s="28">
        <v>914272.2</v>
      </c>
      <c r="E25" s="20">
        <v>6322748.25</v>
      </c>
      <c r="F25" s="28">
        <v>1843666.66</v>
      </c>
      <c r="G25" s="20">
        <v>1597080.84</v>
      </c>
      <c r="H25" s="20">
        <f>H26+H27+H30+H31+H34</f>
        <v>1090114.1800000002</v>
      </c>
      <c r="I25" s="20">
        <v>1598560</v>
      </c>
      <c r="J25" s="20">
        <v>3960906.5</v>
      </c>
      <c r="K25" s="20">
        <v>1601848.82</v>
      </c>
    </row>
    <row r="26" spans="1:11" ht="30">
      <c r="A26" s="8" t="s">
        <v>17</v>
      </c>
      <c r="C26" s="24">
        <v>798560</v>
      </c>
      <c r="D26" s="27">
        <v>721280</v>
      </c>
      <c r="E26" s="19">
        <v>798560</v>
      </c>
      <c r="F26" s="27">
        <v>777000</v>
      </c>
      <c r="G26" s="27">
        <v>802902.84</v>
      </c>
      <c r="H26" s="19">
        <v>777000</v>
      </c>
      <c r="I26" s="27">
        <v>798560</v>
      </c>
      <c r="J26" s="27">
        <v>798560</v>
      </c>
      <c r="K26" s="19">
        <v>777000</v>
      </c>
    </row>
    <row r="27" spans="1:11">
      <c r="A27" s="8" t="s">
        <v>18</v>
      </c>
      <c r="C27" s="38">
        <v>0</v>
      </c>
      <c r="D27" s="34">
        <v>0</v>
      </c>
      <c r="E27" s="19">
        <v>1999989.08</v>
      </c>
      <c r="F27" s="34">
        <v>0</v>
      </c>
      <c r="G27" s="34">
        <v>0</v>
      </c>
      <c r="H27" s="19">
        <v>263914.08</v>
      </c>
      <c r="I27" s="34">
        <v>0</v>
      </c>
      <c r="J27" s="19">
        <v>1015980</v>
      </c>
      <c r="K27" s="34">
        <v>0</v>
      </c>
    </row>
    <row r="28" spans="1:11" ht="30">
      <c r="A28" s="8" t="s">
        <v>19</v>
      </c>
      <c r="C28" s="38">
        <v>0</v>
      </c>
      <c r="D28" s="34">
        <v>0</v>
      </c>
      <c r="E28" s="19">
        <v>525100</v>
      </c>
      <c r="F28" s="34">
        <v>0</v>
      </c>
      <c r="G28" s="19">
        <v>36816</v>
      </c>
      <c r="H28" s="35">
        <v>0</v>
      </c>
      <c r="I28" s="34">
        <v>0</v>
      </c>
      <c r="J28" s="19">
        <v>326520.15999999997</v>
      </c>
      <c r="K28" s="34">
        <v>0</v>
      </c>
    </row>
    <row r="29" spans="1:11">
      <c r="A29" s="8" t="s">
        <v>20</v>
      </c>
      <c r="C29" s="38">
        <v>0</v>
      </c>
      <c r="D29" s="34">
        <v>0</v>
      </c>
      <c r="E29" s="19"/>
      <c r="F29" s="34">
        <v>0</v>
      </c>
      <c r="G29" s="19">
        <v>358250</v>
      </c>
      <c r="H29" s="35">
        <v>0</v>
      </c>
      <c r="I29" s="34">
        <v>0</v>
      </c>
      <c r="J29" s="34">
        <v>0</v>
      </c>
      <c r="K29" s="34">
        <v>0</v>
      </c>
    </row>
    <row r="30" spans="1:11" ht="30">
      <c r="A30" s="8" t="s">
        <v>21</v>
      </c>
      <c r="C30" s="38">
        <v>0</v>
      </c>
      <c r="D30" s="19">
        <v>18006.8</v>
      </c>
      <c r="E30" s="19">
        <v>22153.91</v>
      </c>
      <c r="F30" s="34">
        <v>0</v>
      </c>
      <c r="G30" s="19">
        <v>14256.06</v>
      </c>
      <c r="H30" s="19">
        <v>5192</v>
      </c>
      <c r="I30" s="34">
        <v>0</v>
      </c>
      <c r="J30" s="19">
        <v>25640.22</v>
      </c>
      <c r="K30" s="34">
        <v>0</v>
      </c>
    </row>
    <row r="31" spans="1:11" ht="30">
      <c r="A31" s="8" t="s">
        <v>22</v>
      </c>
      <c r="C31" s="38">
        <v>0</v>
      </c>
      <c r="D31" s="34">
        <v>0</v>
      </c>
      <c r="E31" s="19">
        <v>242855.67999999999</v>
      </c>
      <c r="F31" s="34">
        <v>0</v>
      </c>
      <c r="G31" s="19">
        <v>138943.35</v>
      </c>
      <c r="H31" s="34">
        <v>0</v>
      </c>
      <c r="I31" s="34">
        <v>0</v>
      </c>
      <c r="J31" s="34">
        <v>0</v>
      </c>
      <c r="K31" s="34">
        <v>0</v>
      </c>
    </row>
    <row r="32" spans="1:11" ht="30">
      <c r="A32" s="8" t="s">
        <v>23</v>
      </c>
      <c r="C32" s="38">
        <v>0</v>
      </c>
      <c r="D32" s="27">
        <v>173392.4</v>
      </c>
      <c r="E32" s="19">
        <v>2386521.88</v>
      </c>
      <c r="F32" s="27">
        <v>1066666.6599999999</v>
      </c>
      <c r="G32" s="19">
        <v>186075.23</v>
      </c>
      <c r="H32" s="19">
        <v>1653630.91</v>
      </c>
      <c r="I32" s="19">
        <v>800000</v>
      </c>
      <c r="J32" s="19">
        <v>1521313.42</v>
      </c>
      <c r="K32" s="19">
        <v>824848.82</v>
      </c>
    </row>
    <row r="33" spans="1:11" ht="45">
      <c r="A33" s="8" t="s">
        <v>42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4">
        <v>0</v>
      </c>
    </row>
    <row r="34" spans="1:11">
      <c r="A34" s="8" t="s">
        <v>24</v>
      </c>
      <c r="C34" s="38">
        <v>0</v>
      </c>
      <c r="D34" s="19">
        <v>1593</v>
      </c>
      <c r="E34" s="19">
        <v>347567.7</v>
      </c>
      <c r="F34" s="28">
        <v>0</v>
      </c>
      <c r="G34" s="19">
        <v>59837.36</v>
      </c>
      <c r="H34" s="19">
        <v>44008.1</v>
      </c>
      <c r="I34" s="28">
        <v>0</v>
      </c>
      <c r="J34" s="19">
        <v>272892.7</v>
      </c>
      <c r="K34" s="19"/>
    </row>
    <row r="35" spans="1:11">
      <c r="A35" s="3" t="s">
        <v>25</v>
      </c>
      <c r="C35" s="38">
        <v>0</v>
      </c>
      <c r="D35" s="2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4">
        <v>0</v>
      </c>
    </row>
    <row r="36" spans="1:11" ht="30">
      <c r="A36" s="8" t="s">
        <v>26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4">
        <v>0</v>
      </c>
    </row>
    <row r="37" spans="1:11" ht="30">
      <c r="A37" s="8" t="s">
        <v>43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4">
        <v>0</v>
      </c>
    </row>
    <row r="38" spans="1:11" ht="30">
      <c r="A38" s="8" t="s">
        <v>44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4">
        <v>0</v>
      </c>
    </row>
    <row r="39" spans="1:11" ht="30">
      <c r="A39" s="8" t="s">
        <v>45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4">
        <v>0</v>
      </c>
    </row>
    <row r="40" spans="1:11" ht="30">
      <c r="A40" s="8" t="s">
        <v>46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4">
        <v>0</v>
      </c>
    </row>
    <row r="41" spans="1:11" ht="30">
      <c r="A41" s="8" t="s">
        <v>27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4">
        <v>0</v>
      </c>
    </row>
    <row r="42" spans="1:11" ht="30">
      <c r="A42" s="8" t="s">
        <v>47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4">
        <v>0</v>
      </c>
    </row>
    <row r="43" spans="1:11">
      <c r="A43" s="3" t="s">
        <v>48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4">
        <v>0</v>
      </c>
    </row>
    <row r="44" spans="1:11" ht="30">
      <c r="A44" s="8" t="s">
        <v>49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4">
        <v>0</v>
      </c>
    </row>
    <row r="45" spans="1:11" ht="30">
      <c r="A45" s="8" t="s">
        <v>50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4">
        <v>0</v>
      </c>
    </row>
    <row r="46" spans="1:11" ht="30">
      <c r="A46" s="8" t="s">
        <v>51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4">
        <v>0</v>
      </c>
    </row>
    <row r="47" spans="1:11" ht="30">
      <c r="A47" s="8" t="s">
        <v>52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4">
        <v>0</v>
      </c>
    </row>
    <row r="48" spans="1:11" ht="30">
      <c r="A48" s="8" t="s">
        <v>53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4">
        <v>0</v>
      </c>
    </row>
    <row r="49" spans="1:11" ht="30">
      <c r="A49" s="8" t="s">
        <v>54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4">
        <v>0</v>
      </c>
    </row>
    <row r="50" spans="1:11" ht="30">
      <c r="A50" s="8" t="s">
        <v>55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4">
        <v>0</v>
      </c>
    </row>
    <row r="51" spans="1:11" ht="30">
      <c r="A51" s="3" t="s">
        <v>28</v>
      </c>
      <c r="C51" s="38">
        <v>0</v>
      </c>
      <c r="D51" s="20">
        <v>110259.2</v>
      </c>
      <c r="E51" s="20">
        <v>182900</v>
      </c>
      <c r="F51" s="39">
        <v>0</v>
      </c>
      <c r="G51" s="20">
        <v>177365.8</v>
      </c>
      <c r="H51" s="39">
        <v>0</v>
      </c>
      <c r="I51" s="39">
        <v>0</v>
      </c>
      <c r="J51" s="20">
        <v>358879.3</v>
      </c>
      <c r="K51" s="40">
        <v>0</v>
      </c>
    </row>
    <row r="52" spans="1:11">
      <c r="A52" s="8" t="s">
        <v>29</v>
      </c>
      <c r="C52" s="38">
        <v>0</v>
      </c>
      <c r="D52" s="19">
        <v>110259.2</v>
      </c>
      <c r="G52" s="19">
        <v>177365.8</v>
      </c>
      <c r="J52" s="19">
        <v>339291.3</v>
      </c>
      <c r="K52" s="34">
        <v>0</v>
      </c>
    </row>
    <row r="53" spans="1:11" ht="30">
      <c r="A53" s="8" t="s">
        <v>30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4">
        <v>0</v>
      </c>
    </row>
    <row r="54" spans="1:11" ht="30">
      <c r="A54" s="8" t="s">
        <v>31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4">
        <v>0</v>
      </c>
    </row>
    <row r="55" spans="1:11" ht="30">
      <c r="A55" s="8" t="s">
        <v>32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4">
        <v>0</v>
      </c>
    </row>
    <row r="56" spans="1:11" ht="30">
      <c r="A56" s="8" t="s">
        <v>33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19">
        <v>19588</v>
      </c>
      <c r="K56" s="34">
        <v>0</v>
      </c>
    </row>
    <row r="57" spans="1:11" ht="30">
      <c r="A57" s="8" t="s">
        <v>56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4">
        <v>0</v>
      </c>
    </row>
    <row r="58" spans="1:11" ht="30">
      <c r="A58" s="8" t="s">
        <v>57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4">
        <v>0</v>
      </c>
    </row>
    <row r="59" spans="1:11">
      <c r="A59" s="8" t="s">
        <v>34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4">
        <v>0</v>
      </c>
    </row>
    <row r="60" spans="1:11" ht="45">
      <c r="A60" s="8" t="s">
        <v>58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4">
        <v>0</v>
      </c>
    </row>
    <row r="61" spans="1:11">
      <c r="A61" s="3" t="s">
        <v>59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4">
        <v>0</v>
      </c>
    </row>
    <row r="62" spans="1:11">
      <c r="A62" s="8" t="s">
        <v>60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4">
        <v>0</v>
      </c>
    </row>
    <row r="63" spans="1:11">
      <c r="A63" s="8" t="s">
        <v>61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4">
        <v>0</v>
      </c>
    </row>
    <row r="64" spans="1:11" ht="30">
      <c r="A64" s="8" t="s">
        <v>62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4">
        <v>0</v>
      </c>
    </row>
    <row r="65" spans="1:14" ht="45">
      <c r="A65" s="8" t="s">
        <v>63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4">
        <v>0</v>
      </c>
    </row>
    <row r="66" spans="1:14" ht="30">
      <c r="A66" s="3" t="s">
        <v>64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4">
        <v>0</v>
      </c>
    </row>
    <row r="67" spans="1:14">
      <c r="A67" s="8" t="s">
        <v>65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4">
        <v>0</v>
      </c>
    </row>
    <row r="68" spans="1:14" ht="30">
      <c r="A68" s="8" t="s">
        <v>66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4">
        <v>0</v>
      </c>
    </row>
    <row r="69" spans="1:14">
      <c r="A69" s="3" t="s">
        <v>67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4">
        <v>0</v>
      </c>
    </row>
    <row r="70" spans="1:14" ht="30">
      <c r="A70" s="8" t="s">
        <v>68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4">
        <v>0</v>
      </c>
    </row>
    <row r="71" spans="1:14" ht="30">
      <c r="A71" s="8" t="s">
        <v>69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4">
        <v>0</v>
      </c>
    </row>
    <row r="72" spans="1:14" ht="30">
      <c r="A72" s="8" t="s">
        <v>70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4">
        <v>0</v>
      </c>
    </row>
    <row r="73" spans="1:14">
      <c r="A73" s="10" t="s">
        <v>35</v>
      </c>
      <c r="B73" s="7"/>
      <c r="C73" s="26">
        <f>+C9+C15+C25+C35</f>
        <v>5168819.2200000007</v>
      </c>
      <c r="D73" s="26">
        <f>+D51+D25+D15+D9</f>
        <v>5601195.7400000002</v>
      </c>
      <c r="E73" s="29">
        <f>+E51+E25+E15+E9</f>
        <v>11458642.469999999</v>
      </c>
      <c r="F73" s="29">
        <f>+F25+F15+F9</f>
        <v>6856924.3700000001</v>
      </c>
      <c r="G73" s="29">
        <f>G51+G25+G15+G9</f>
        <v>6604438.2599999998</v>
      </c>
      <c r="H73" s="29">
        <f>H25+H15+H9</f>
        <v>5916934.5500000007</v>
      </c>
      <c r="I73" s="29">
        <f>I25+I15+I9</f>
        <v>6444847.8700000001</v>
      </c>
      <c r="J73" s="29">
        <f>J51+J25+J15+J9</f>
        <v>9166073.6699999999</v>
      </c>
      <c r="K73" s="29">
        <f>K25+K15+K9</f>
        <v>14474541.689999999</v>
      </c>
      <c r="L73" s="7"/>
      <c r="M73" s="7"/>
      <c r="N73" s="7"/>
    </row>
    <row r="74" spans="1:14">
      <c r="A74" s="5"/>
      <c r="C74" s="6"/>
    </row>
    <row r="75" spans="1:14">
      <c r="A75" s="1" t="s">
        <v>71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30">
      <c r="A76" s="3" t="s">
        <v>72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4">
        <v>0</v>
      </c>
    </row>
    <row r="77" spans="1:14" ht="30">
      <c r="A77" s="8" t="s">
        <v>73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4">
        <v>0</v>
      </c>
    </row>
    <row r="78" spans="1:14" ht="30">
      <c r="A78" s="8" t="s">
        <v>74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4">
        <v>0</v>
      </c>
    </row>
    <row r="79" spans="1:14">
      <c r="A79" s="3" t="s">
        <v>75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4">
        <v>0</v>
      </c>
    </row>
    <row r="80" spans="1:14" ht="30">
      <c r="A80" s="8" t="s">
        <v>76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4">
        <v>0</v>
      </c>
    </row>
    <row r="81" spans="1:14" ht="30">
      <c r="A81" s="8" t="s">
        <v>77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4">
        <v>0</v>
      </c>
    </row>
    <row r="82" spans="1:14" ht="30">
      <c r="A82" s="3" t="s">
        <v>78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4">
        <v>0</v>
      </c>
    </row>
    <row r="83" spans="1:14" ht="30">
      <c r="A83" s="8" t="s">
        <v>79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4">
        <v>0</v>
      </c>
    </row>
    <row r="84" spans="1:14">
      <c r="A84" s="10" t="s">
        <v>80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</row>
    <row r="86" spans="1:14" ht="31.5">
      <c r="A86" s="11" t="s">
        <v>81</v>
      </c>
      <c r="B86" s="15"/>
      <c r="C86" s="25">
        <f>+C9+C15+C25+C35</f>
        <v>5168819.2200000007</v>
      </c>
      <c r="D86" s="30">
        <f>+D51+D25+D15+D9</f>
        <v>5601195.7400000002</v>
      </c>
      <c r="E86" s="31">
        <f>+E51+E25+E15+E9</f>
        <v>11458642.469999999</v>
      </c>
      <c r="F86" s="31">
        <f>+F73</f>
        <v>6856924.3700000001</v>
      </c>
      <c r="G86" s="31">
        <f>G73</f>
        <v>6604438.2599999998</v>
      </c>
      <c r="H86" s="31">
        <f>H73</f>
        <v>5916934.5500000007</v>
      </c>
      <c r="I86" s="31">
        <f>I73</f>
        <v>6444847.8700000001</v>
      </c>
      <c r="J86" s="31">
        <f>J73</f>
        <v>9166073.6699999999</v>
      </c>
      <c r="K86" s="31">
        <f>K73</f>
        <v>14474541.689999999</v>
      </c>
      <c r="L86" s="15"/>
      <c r="M86" s="15"/>
      <c r="N86" s="15"/>
    </row>
    <row r="87" spans="1:14">
      <c r="A87" t="s">
        <v>106</v>
      </c>
    </row>
    <row r="88" spans="1:14">
      <c r="A88" t="s">
        <v>104</v>
      </c>
    </row>
    <row r="89" spans="1:14">
      <c r="A89" t="s">
        <v>105</v>
      </c>
    </row>
    <row r="100" spans="2:13" ht="23.25">
      <c r="B100" s="45" t="s">
        <v>112</v>
      </c>
      <c r="C100" s="45"/>
      <c r="D100" s="45"/>
      <c r="E100" s="45"/>
      <c r="J100" s="44" t="s">
        <v>118</v>
      </c>
      <c r="K100" s="44"/>
      <c r="L100" s="44"/>
      <c r="M100" s="44"/>
    </row>
    <row r="101" spans="2:13">
      <c r="B101" s="42" t="s">
        <v>113</v>
      </c>
      <c r="C101" s="42"/>
      <c r="D101" s="42"/>
      <c r="E101" s="42"/>
      <c r="J101" s="42" t="s">
        <v>119</v>
      </c>
      <c r="K101" s="42"/>
      <c r="L101" s="42"/>
      <c r="M101" s="42"/>
    </row>
    <row r="102" spans="2:13">
      <c r="C102" t="s">
        <v>114</v>
      </c>
      <c r="J102" s="42" t="s">
        <v>120</v>
      </c>
      <c r="K102" s="42"/>
      <c r="L102" s="42"/>
      <c r="M102" s="42"/>
    </row>
    <row r="114" spans="6:9" ht="23.25">
      <c r="F114" s="45" t="s">
        <v>115</v>
      </c>
      <c r="G114" s="45"/>
      <c r="H114" s="45"/>
      <c r="I114" s="45"/>
    </row>
    <row r="115" spans="6:9">
      <c r="G115" s="32" t="s">
        <v>116</v>
      </c>
      <c r="H115" s="32"/>
      <c r="I115" s="32"/>
    </row>
    <row r="116" spans="6:9">
      <c r="G116" s="32" t="s">
        <v>117</v>
      </c>
      <c r="H116" s="32"/>
      <c r="I116" s="32"/>
    </row>
  </sheetData>
  <mergeCells count="11">
    <mergeCell ref="A1:N1"/>
    <mergeCell ref="A2:N2"/>
    <mergeCell ref="A3:N3"/>
    <mergeCell ref="A4:N4"/>
    <mergeCell ref="A5:N5"/>
    <mergeCell ref="J100:M100"/>
    <mergeCell ref="J101:M101"/>
    <mergeCell ref="J102:M102"/>
    <mergeCell ref="F114:I114"/>
    <mergeCell ref="B100:E100"/>
    <mergeCell ref="B101:E10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Plantilla Presupuesto</vt:lpstr>
      <vt:lpstr>Plantilla Ejecución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Souffront</dc:creator>
  <cp:lastModifiedBy>secep</cp:lastModifiedBy>
  <dcterms:created xsi:type="dcterms:W3CDTF">2018-04-17T18:57:16Z</dcterms:created>
  <dcterms:modified xsi:type="dcterms:W3CDTF">2019-10-01T15:12:16Z</dcterms:modified>
</cp:coreProperties>
</file>